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Listen" sheetId="3" state="hidden" r:id="rId3"/>
  </sheets>
  <definedNames>
    <definedName name="_xlnm.Print_Area" localSheetId="1">'Rechner'!$A$1:$E$57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"/>
    <numFmt numFmtId="166" formatCode="0.0#"/>
    <numFmt numFmtId="167" formatCode="#,##0.00 &quot;€&quot;;[Red]-#,##0.00 &quot;€&quot;"/>
  </numFmts>
  <fonts count="13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E4D43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2A2320"/>
      <sz val="10"/>
    </font>
    <font>
      <name val="Arial"/>
      <b val="1"/>
      <color rgb="002A2320"/>
      <sz val="10"/>
    </font>
    <font>
      <name val="Arial"/>
      <color rgb="005E4D43"/>
      <sz val="8"/>
    </font>
    <font>
      <name val="Arial"/>
      <b val="1"/>
      <sz val="14"/>
    </font>
    <font>
      <name val="Arial"/>
      <b val="1"/>
      <sz val="12"/>
    </font>
    <font>
      <name val="Arial"/>
      <sz val="9"/>
    </font>
    <font>
      <name val="Arial"/>
      <b val="1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3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top style="medium">
        <color rgb="002A2320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3" borderId="1" applyProtection="1" pivotButton="0" quotePrefix="0" xfId="0">
      <protection locked="0" hidden="0"/>
    </xf>
    <xf numFmtId="0" fontId="5" fillId="3" borderId="1" applyProtection="1" pivotButton="0" quotePrefix="0" xfId="0">
      <protection locked="0" hidden="0"/>
    </xf>
    <xf numFmtId="165" fontId="5" fillId="3" borderId="1" applyProtection="1" pivotButton="0" quotePrefix="0" xfId="0">
      <protection locked="0" hidden="0"/>
    </xf>
    <xf numFmtId="166" fontId="3" fillId="2" borderId="0" pivotButton="0" quotePrefix="0" xfId="0"/>
    <xf numFmtId="167" fontId="3" fillId="2" borderId="0" pivotButton="0" quotePrefix="0" xfId="0"/>
    <xf numFmtId="0" fontId="6" fillId="0" borderId="0" pivotButton="0" quotePrefix="0" xfId="0"/>
    <xf numFmtId="166" fontId="6" fillId="0" borderId="0" pivotButton="0" quotePrefix="0" xfId="0"/>
    <xf numFmtId="167" fontId="6" fillId="0" borderId="0" pivotButton="0" quotePrefix="0" xfId="0"/>
    <xf numFmtId="0" fontId="7" fillId="4" borderId="0" pivotButton="0" quotePrefix="0" xfId="0"/>
    <xf numFmtId="166" fontId="7" fillId="4" borderId="0" pivotButton="0" quotePrefix="0" xfId="0"/>
    <xf numFmtId="167" fontId="7" fillId="4" borderId="0" pivotButton="0" quotePrefix="0" xfId="0"/>
    <xf numFmtId="0" fontId="7" fillId="0" borderId="0" pivotButton="0" quotePrefix="0" xfId="0"/>
    <xf numFmtId="166" fontId="7" fillId="0" borderId="0" pivotButton="0" quotePrefix="0" xfId="0"/>
    <xf numFmtId="167" fontId="7" fillId="0" borderId="0" pivotButton="0" quotePrefix="0" xfId="0"/>
    <xf numFmtId="0" fontId="7" fillId="3" borderId="2" pivotButton="0" quotePrefix="0" xfId="0"/>
    <xf numFmtId="166" fontId="7" fillId="3" borderId="2" pivotButton="0" quotePrefix="0" xfId="0"/>
    <xf numFmtId="167" fontId="7" fillId="3" borderId="2" pivotButton="0" quotePrefix="0" xfId="0"/>
    <xf numFmtId="0" fontId="8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ont>
        <color rgb="00A89A8C"/>
      </font>
    </dxf>
    <dxf>
      <fill>
        <patternFill patternType="solid">
          <fgColor rgb="00F6D7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91440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So nutzen Sie den RVG-Rechner</t>
        </is>
      </c>
    </row>
    <row r="2">
      <c r="A2" s="2" t="inlineStr">
        <is>
          <t>1. Blatt Rechner: Gegenstandswert in B5 eintragen.</t>
        </is>
      </c>
    </row>
    <row r="3">
      <c r="A3" s="2" t="inlineStr">
        <is>
          <t>2. In B6 bis B17 Ja/Nein und Sätze aus den Listen wählen. Nicht gewählte Positionen werden grau und zählen 0.</t>
        </is>
      </c>
    </row>
    <row r="4">
      <c r="A4" s="2" t="inlineStr">
        <is>
          <t>3. Ergebnis ab Zeile 20: je Angelegenheit ein Block mit Netto, Umsatzsteuer und Summe, darunter Gerichtskosten.</t>
        </is>
      </c>
    </row>
    <row r="5">
      <c r="A5" s="2" t="inlineStr">
        <is>
          <t>4. Jede Angelegenheit (außergerichtlich, 1. Instanz, Berufung) erhält eine eigene Pauschale VV 7002 (§ 17 Nr. 1 RVG, § 15 Abs. 2 RVG).</t>
        </is>
      </c>
    </row>
    <row r="6">
      <c r="A6" s="2" t="inlineStr">
        <is>
          <t>5. Anrechnung: Hälfte der Geschäftsgebühr, höchstens 0,75, auf die Verfahrensgebühr (Vorbem. 3 Abs. 4 VV). Gleicher Gegenstandswert unterstellt.</t>
        </is>
      </c>
    </row>
    <row r="7">
      <c r="A7" s="2" t="inlineStr">
        <is>
          <t>6. Rundung auf den Cent (§ 2 Abs. 2 RVG), Mindestgebühr 15 € (§ 13 Abs. 3 RVG). Gerichtsgebühren nach § 34 GKG.</t>
        </is>
      </c>
    </row>
    <row r="8">
      <c r="A8" s="2" t="inlineStr"/>
    </row>
    <row r="9">
      <c r="A9" s="3" t="inlineStr">
        <is>
          <t>Grenzen</t>
        </is>
      </c>
    </row>
    <row r="10">
      <c r="A10" s="2" t="inlineStr">
        <is>
          <t>Nicht enthalten: mehrere Auftraggeber (VV 1008), Reisekosten (VV 7003 bis 7006), Betragsrahmengebühren (Straf-, Bußgeld-, Sozialsachen), FamGKG.</t>
        </is>
      </c>
    </row>
    <row r="11">
      <c r="A11" s="2" t="inlineStr">
        <is>
          <t>Übergangsrecht: Auftrag vor dem 01.06.2025 bedeutet alte Tabelle (§ 60 RVG). Gerichtskosten: § 71 GKG.</t>
        </is>
      </c>
    </row>
    <row r="12">
      <c r="A12" s="2" t="inlineStr"/>
    </row>
    <row r="13">
      <c r="A13" s="3" t="inlineStr">
        <is>
          <t>Quellen (abgerufen am 23.09.2026)</t>
        </is>
      </c>
    </row>
    <row r="14">
      <c r="A14" s="4" t="inlineStr">
        <is>
          <t>https://www.gesetze-im-internet.de/rvg/__13.html</t>
        </is>
      </c>
    </row>
    <row r="15">
      <c r="A15" s="4" t="inlineStr">
        <is>
          <t>https://www.gesetze-im-internet.de/rvg/anlage_2.html</t>
        </is>
      </c>
    </row>
    <row r="16">
      <c r="A16" s="4" t="inlineStr">
        <is>
          <t>https://www.gesetze-im-internet.de/rvg/anlage_1.html</t>
        </is>
      </c>
    </row>
    <row r="17">
      <c r="A17" s="4" t="inlineStr">
        <is>
          <t>https://www.gesetze-im-internet.de/rvg/__15a.html</t>
        </is>
      </c>
    </row>
    <row r="18">
      <c r="A18" s="4" t="inlineStr">
        <is>
          <t>https://www.gesetze-im-internet.de/rvg/__17.html</t>
        </is>
      </c>
    </row>
    <row r="19">
      <c r="A19" s="4" t="inlineStr">
        <is>
          <t>https://www.gesetze-im-internet.de/gkg_2004/__34.html</t>
        </is>
      </c>
    </row>
    <row r="20">
      <c r="A20" s="4" t="inlineStr">
        <is>
          <t>https://www.gesetze-im-internet.de/gkg_2004/anlage_1.html</t>
        </is>
      </c>
    </row>
    <row r="21">
      <c r="A21" s="2" t="inlineStr"/>
    </row>
    <row r="22">
      <c r="A22" s="5" t="inlineStr">
        <is>
          <t>Wie viele Minuten kostet Ihr Posteingang an einem normalen Tag? · verheyden-tech.de · Stand 09/2026</t>
        </is>
      </c>
    </row>
    <row r="23">
      <c r="A23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fitToHeight="0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9" customWidth="1" min="3" max="3"/>
    <col width="16" customWidth="1" min="4" max="4"/>
    <col width="60" customWidth="1" min="5" max="5"/>
  </cols>
  <sheetData>
    <row r="1">
      <c r="A1" s="6" t="inlineStr">
        <is>
          <t>RVG-Rechner 2025 (Tabelle ab 01.06.2025)</t>
        </is>
      </c>
    </row>
    <row r="2">
      <c r="A2" s="7" t="inlineStr">
        <is>
          <t>Stand 09/2026 · Beispiel: 10.000 €, außergerichtlich 1,3, dann Klage mit Termin</t>
        </is>
      </c>
    </row>
    <row r="4">
      <c r="A4" s="8" t="inlineStr">
        <is>
          <t>Eingaben</t>
        </is>
      </c>
      <c r="B4" s="8" t="inlineStr">
        <is>
          <t>Wert</t>
        </is>
      </c>
      <c r="C4" s="8" t="n"/>
      <c r="D4" s="8" t="n"/>
      <c r="E4" s="8" t="inlineStr">
        <is>
          <t>Erklärung</t>
        </is>
      </c>
    </row>
    <row r="5">
      <c r="A5" s="9" t="inlineStr">
        <is>
          <t>Gegenstandswert €</t>
        </is>
      </c>
      <c r="B5" s="10" t="n">
        <v>10000</v>
      </c>
      <c r="E5" s="7" t="inlineStr">
        <is>
          <t>Streitwert bzw. Gegenstandswert (§§ 22, 23 RVG), höchstens 30 Mio. €</t>
        </is>
      </c>
    </row>
    <row r="6">
      <c r="A6" s="9" t="inlineStr">
        <is>
          <t>Außergerichtlich vertreten (VV 2300)</t>
        </is>
      </c>
      <c r="B6" s="11" t="inlineStr">
        <is>
          <t>Ja</t>
        </is>
      </c>
      <c r="E6" s="7" t="inlineStr">
        <is>
          <t>Ja/Nein</t>
        </is>
      </c>
    </row>
    <row r="7">
      <c r="A7" s="9" t="inlineStr">
        <is>
          <t>Satz Geschäftsgebühr</t>
        </is>
      </c>
      <c r="B7" s="12" t="n">
        <v>1.3</v>
      </c>
      <c r="E7" s="7" t="inlineStr">
        <is>
          <t>0,5 bis 2,5; über 1,3 nur bei umfangreicher oder schwieriger Tätigkeit</t>
        </is>
      </c>
    </row>
    <row r="8">
      <c r="A8" s="9" t="inlineStr">
        <is>
          <t>Rechtsstreit 1. Instanz (VV 3100)</t>
        </is>
      </c>
      <c r="B8" s="11" t="inlineStr">
        <is>
          <t>Ja</t>
        </is>
      </c>
      <c r="E8" s="7" t="inlineStr">
        <is>
          <t>Ja/Nein</t>
        </is>
      </c>
    </row>
    <row r="9">
      <c r="A9" s="9" t="inlineStr">
        <is>
          <t>Termin 1. Instanz (VV 3104)</t>
        </is>
      </c>
      <c r="B9" s="11" t="inlineStr">
        <is>
          <t>Ja</t>
        </is>
      </c>
      <c r="E9" s="7" t="inlineStr">
        <is>
          <t>Ja/Nein, nur wenn 1. Instanz Ja</t>
        </is>
      </c>
    </row>
    <row r="10">
      <c r="A10" s="9" t="inlineStr">
        <is>
          <t>Berufung (VV 3200)</t>
        </is>
      </c>
      <c r="B10" s="11" t="inlineStr">
        <is>
          <t>Nein</t>
        </is>
      </c>
      <c r="E10" s="7" t="inlineStr">
        <is>
          <t>Ja/Nein</t>
        </is>
      </c>
    </row>
    <row r="11">
      <c r="A11" s="9" t="inlineStr">
        <is>
          <t>Termin Berufung (VV 3202)</t>
        </is>
      </c>
      <c r="B11" s="11" t="inlineStr">
        <is>
          <t>Nein</t>
        </is>
      </c>
      <c r="E11" s="7" t="inlineStr">
        <is>
          <t>Ja/Nein, nur wenn Berufung Ja</t>
        </is>
      </c>
    </row>
    <row r="12">
      <c r="A12" s="9" t="inlineStr">
        <is>
          <t>Einigungsgebühr</t>
        </is>
      </c>
      <c r="B12" s="11" t="inlineStr">
        <is>
          <t>keine</t>
        </is>
      </c>
      <c r="E12" s="7" t="inlineStr">
        <is>
          <t>keine, VV 1000 außergerichtlich, VV 1003 anhängig, VV 1004 Berufung</t>
        </is>
      </c>
    </row>
    <row r="13">
      <c r="A13" s="9" t="inlineStr">
        <is>
          <t>Anrechnung Vorbem. 3 Abs. 4 VV</t>
        </is>
      </c>
      <c r="B13" s="11" t="inlineStr">
        <is>
          <t>Ja</t>
        </is>
      </c>
      <c r="E13" s="7" t="inlineStr">
        <is>
          <t>Hälfte der Geschäftsgebühr, höchstens 0,75</t>
        </is>
      </c>
    </row>
    <row r="14">
      <c r="A14" s="9" t="inlineStr">
        <is>
          <t>Pauschale VV 7002</t>
        </is>
      </c>
      <c r="B14" s="11" t="inlineStr">
        <is>
          <t>Ja</t>
        </is>
      </c>
      <c r="E14" s="7" t="inlineStr">
        <is>
          <t>20 % der Gebühren, höchstens 20 € je Angelegenheit</t>
        </is>
      </c>
    </row>
    <row r="15">
      <c r="A15" s="9" t="inlineStr">
        <is>
          <t>19 % Umsatzsteuer VV 7008</t>
        </is>
      </c>
      <c r="B15" s="11" t="inlineStr">
        <is>
          <t>Ja</t>
        </is>
      </c>
      <c r="E15" s="7" t="inlineStr">
        <is>
          <t>Nein z. B. bei Kleinunternehmerregelung (§ 19 UStG)</t>
        </is>
      </c>
    </row>
    <row r="16">
      <c r="A16" s="9" t="inlineStr">
        <is>
          <t>Gerichtskosten berechnen</t>
        </is>
      </c>
      <c r="B16" s="11" t="inlineStr">
        <is>
          <t>Nein</t>
        </is>
      </c>
      <c r="E16" s="7" t="inlineStr">
        <is>
          <t>Ja/Nein</t>
        </is>
      </c>
    </row>
    <row r="17">
      <c r="A17" s="9" t="inlineStr">
        <is>
          <t>Gerichtsgebühr 1. Instanz</t>
        </is>
      </c>
      <c r="B17" s="11" t="inlineStr">
        <is>
          <t>KV 1210 (3,0)</t>
        </is>
      </c>
      <c r="E17" s="7" t="inlineStr">
        <is>
          <t>KV 1211 z. B. bei Vergleich oder Klagerücknahme</t>
        </is>
      </c>
    </row>
    <row r="20">
      <c r="A20" s="8" t="inlineStr">
        <is>
          <t>Kostenaufstellung</t>
        </is>
      </c>
      <c r="B20" s="8" t="inlineStr">
        <is>
          <t>VV</t>
        </is>
      </c>
      <c r="C20" s="13" t="inlineStr">
        <is>
          <t>Satz</t>
        </is>
      </c>
      <c r="D20" s="14" t="inlineStr">
        <is>
          <t>Betrag</t>
        </is>
      </c>
    </row>
    <row r="21">
      <c r="A21" s="15" t="inlineStr">
        <is>
          <t>1,0-Gebühr nach § 13 RVG</t>
        </is>
      </c>
      <c r="B21" s="15" t="n"/>
      <c r="C21" s="16" t="n"/>
      <c r="D21" s="17">
        <f>IF(B5="","",51.50+41.50*MAX(0,ROUNDUP((MIN(B5,2000)-500)/500,0))+59.50*MAX(0,ROUNDUP((MIN(B5,10000)-2000)/1000,0))+55.00*MAX(0,ROUNDUP((MIN(B5,25000)-10000)/3000,0))+86.00*MAX(0,ROUNDUP((MIN(B5,50000)-25000)/5000,0))+99.50*MAX(0,ROUNDUP((MIN(B5,200000)-50000)/15000,0))+140.00*MAX(0,ROUNDUP((MIN(B5,500000)-200000)/30000,0))+175.00*MAX(0,ROUNDUP((B5-500000)/50000,0)))</f>
        <v/>
      </c>
    </row>
    <row r="22">
      <c r="A22" s="15" t="inlineStr">
        <is>
          <t>1,0-Gebühr nach § 34 GKG</t>
        </is>
      </c>
      <c r="B22" s="15" t="n"/>
      <c r="C22" s="16" t="n"/>
      <c r="D22" s="17">
        <f>IF(B5="","",40.00+21.00*MAX(0,ROUNDUP((MIN(B5,2000)-500)/500,0))+22.50*MAX(0,ROUNDUP((MIN(B5,10000)-2000)/1000,0))+30.50*MAX(0,ROUNDUP((MIN(B5,25000)-10000)/3000,0))+40.50*MAX(0,ROUNDUP((MIN(B5,50000)-25000)/5000,0))+140.00*MAX(0,ROUNDUP((MIN(B5,200000)-50000)/15000,0))+210.00*MAX(0,ROUNDUP((MIN(B5,500000)-200000)/30000,0))+210.00*MAX(0,ROUNDUP((B5-500000)/50000,0)))</f>
        <v/>
      </c>
    </row>
    <row r="23">
      <c r="A23" s="18" t="inlineStr">
        <is>
          <t>Außergerichtliche Vertretung</t>
        </is>
      </c>
      <c r="B23" s="18" t="n"/>
      <c r="C23" s="19" t="n"/>
      <c r="D23" s="20" t="n"/>
    </row>
    <row r="24">
      <c r="A24" s="15" t="inlineStr">
        <is>
          <t>Geschäftsgebühr</t>
        </is>
      </c>
      <c r="B24" s="15" t="inlineStr">
        <is>
          <t>2300</t>
        </is>
      </c>
      <c r="C24" s="16">
        <f>IF(B6="Ja",B7,0)</f>
        <v/>
      </c>
      <c r="D24" s="17">
        <f>IF(C24=0,0,MAX(15,ROUND($D$21*C24,2)))</f>
        <v/>
      </c>
    </row>
    <row r="25">
      <c r="A25" s="15" t="inlineStr">
        <is>
          <t>Einigungsgebühr</t>
        </is>
      </c>
      <c r="B25" s="15" t="inlineStr">
        <is>
          <t>1000</t>
        </is>
      </c>
      <c r="C25" s="16">
        <f>IF(B12="VV 1000 (1,5)",1.5,0)</f>
        <v/>
      </c>
      <c r="D25" s="17">
        <f>IF(C25=0,0,MAX(15,ROUND($D$21*C25,2)))</f>
        <v/>
      </c>
    </row>
    <row r="26">
      <c r="A26" s="15" t="inlineStr">
        <is>
          <t>Pauschale Post und Telekommunikation</t>
        </is>
      </c>
      <c r="B26" s="15" t="inlineStr">
        <is>
          <t>7002</t>
        </is>
      </c>
      <c r="C26" s="16" t="n"/>
      <c r="D26" s="17">
        <f>IF(AND(B14="Ja",D24+D25&gt;0),MIN(20,ROUND((D24+D25)*0.2,2)),0)</f>
        <v/>
      </c>
    </row>
    <row r="27">
      <c r="A27" s="21" t="inlineStr">
        <is>
          <t>Netto</t>
        </is>
      </c>
      <c r="B27" s="21" t="n"/>
      <c r="C27" s="22" t="n"/>
      <c r="D27" s="23">
        <f>D24+D25+D26</f>
        <v/>
      </c>
    </row>
    <row r="28">
      <c r="A28" s="15" t="inlineStr">
        <is>
          <t>19 % Umsatzsteuer</t>
        </is>
      </c>
      <c r="B28" s="15" t="inlineStr">
        <is>
          <t>7008</t>
        </is>
      </c>
      <c r="C28" s="16" t="n"/>
      <c r="D28" s="17">
        <f>IF(B15="Ja",ROUND(D27*0.19,2),0)</f>
        <v/>
      </c>
    </row>
    <row r="29">
      <c r="A29" s="24" t="inlineStr">
        <is>
          <t>Summe außergerichtlich</t>
        </is>
      </c>
      <c r="B29" s="24" t="n"/>
      <c r="C29" s="25" t="n"/>
      <c r="D29" s="26">
        <f>D27+D28</f>
        <v/>
      </c>
    </row>
    <row r="30">
      <c r="A30" s="18" t="inlineStr">
        <is>
          <t>Rechtsstreit 1. Instanz</t>
        </is>
      </c>
      <c r="B30" s="18" t="n"/>
      <c r="C30" s="19" t="n"/>
      <c r="D30" s="20" t="n"/>
    </row>
    <row r="31">
      <c r="A31" s="15" t="inlineStr">
        <is>
          <t>Verfahrensgebühr</t>
        </is>
      </c>
      <c r="B31" s="15" t="inlineStr">
        <is>
          <t>3100</t>
        </is>
      </c>
      <c r="C31" s="16">
        <f>IF(B8="Ja",1.3,0)</f>
        <v/>
      </c>
      <c r="D31" s="17">
        <f>IF(C31=0,0,MAX(15,ROUND($D$21*C31,2)))</f>
        <v/>
      </c>
    </row>
    <row r="32">
      <c r="A32" s="15" t="inlineStr">
        <is>
          <t>Terminsgebühr</t>
        </is>
      </c>
      <c r="B32" s="15" t="inlineStr">
        <is>
          <t>3104</t>
        </is>
      </c>
      <c r="C32" s="16">
        <f>IF(AND(B8="Ja",B9="Ja"),1.2,0)</f>
        <v/>
      </c>
      <c r="D32" s="17">
        <f>IF(C32=0,0,MAX(15,ROUND($D$21*C32,2)))</f>
        <v/>
      </c>
    </row>
    <row r="33">
      <c r="A33" s="15" t="inlineStr">
        <is>
          <t>Einigungsgebühr</t>
        </is>
      </c>
      <c r="B33" s="15" t="inlineStr">
        <is>
          <t>1003</t>
        </is>
      </c>
      <c r="C33" s="16">
        <f>IF(B12="VV 1003 (1,0)",1,0)</f>
        <v/>
      </c>
      <c r="D33" s="17">
        <f>IF(C33=0,0,MAX(15,ROUND($D$21*C33,2)))</f>
        <v/>
      </c>
    </row>
    <row r="34">
      <c r="A34" s="15" t="inlineStr">
        <is>
          <t>Anrechnung Geschäftsgebühr (Vorbem. 3 Abs. 4 VV)</t>
        </is>
      </c>
      <c r="B34" s="15" t="n"/>
      <c r="C34" s="16">
        <f>IF(AND(B13="Ja",C24&gt;0,C31&gt;0),MIN(C24/2,0.75),0)</f>
        <v/>
      </c>
      <c r="D34" s="17">
        <f>-ROUND($D$21*C34,2)</f>
        <v/>
      </c>
    </row>
    <row r="35">
      <c r="A35" s="15" t="inlineStr">
        <is>
          <t>Pauschale Post und Telekommunikation</t>
        </is>
      </c>
      <c r="B35" s="15" t="inlineStr">
        <is>
          <t>7002</t>
        </is>
      </c>
      <c r="C35" s="16" t="n"/>
      <c r="D35" s="17">
        <f>IF(AND(B14="Ja",D31+D32+D33&gt;0),MIN(20,ROUND((D31+D32+D33)*0.2,2)),0)</f>
        <v/>
      </c>
    </row>
    <row r="36">
      <c r="A36" s="21" t="inlineStr">
        <is>
          <t>Netto</t>
        </is>
      </c>
      <c r="B36" s="21" t="n"/>
      <c r="C36" s="22" t="n"/>
      <c r="D36" s="23">
        <f>SUM(D31:D35)</f>
        <v/>
      </c>
    </row>
    <row r="37">
      <c r="A37" s="15" t="inlineStr">
        <is>
          <t>19 % Umsatzsteuer</t>
        </is>
      </c>
      <c r="B37" s="15" t="inlineStr">
        <is>
          <t>7008</t>
        </is>
      </c>
      <c r="C37" s="16" t="n"/>
      <c r="D37" s="17">
        <f>IF(B15="Ja",ROUND(D36*0.19,2),0)</f>
        <v/>
      </c>
    </row>
    <row r="39">
      <c r="A39" s="24" t="inlineStr">
        <is>
          <t>Summe 1. Instanz</t>
        </is>
      </c>
      <c r="B39" s="24" t="n"/>
      <c r="C39" s="25" t="n"/>
      <c r="D39" s="26">
        <f>D36+D37</f>
        <v/>
      </c>
    </row>
    <row r="40">
      <c r="A40" s="18" t="inlineStr">
        <is>
          <t>Berufung</t>
        </is>
      </c>
      <c r="B40" s="18" t="n"/>
      <c r="C40" s="19" t="n"/>
      <c r="D40" s="20" t="n"/>
    </row>
    <row r="41">
      <c r="A41" s="15" t="inlineStr">
        <is>
          <t>Verfahrensgebühr</t>
        </is>
      </c>
      <c r="B41" s="15" t="inlineStr">
        <is>
          <t>3200</t>
        </is>
      </c>
      <c r="C41" s="16">
        <f>IF(B10="Ja",1.6,0)</f>
        <v/>
      </c>
      <c r="D41" s="17">
        <f>IF(C41=0,0,MAX(15,ROUND($D$21*C41,2)))</f>
        <v/>
      </c>
    </row>
    <row r="42">
      <c r="A42" s="15" t="inlineStr">
        <is>
          <t>Terminsgebühr</t>
        </is>
      </c>
      <c r="B42" s="15" t="inlineStr">
        <is>
          <t>3202</t>
        </is>
      </c>
      <c r="C42" s="16">
        <f>IF(AND(B10="Ja",B11="Ja"),1.2,0)</f>
        <v/>
      </c>
      <c r="D42" s="17">
        <f>IF(C42=0,0,MAX(15,ROUND($D$21*C42,2)))</f>
        <v/>
      </c>
    </row>
    <row r="43">
      <c r="A43" s="15" t="inlineStr">
        <is>
          <t>Einigungsgebühr</t>
        </is>
      </c>
      <c r="B43" s="15" t="inlineStr">
        <is>
          <t>1004</t>
        </is>
      </c>
      <c r="C43" s="16">
        <f>IF(B12="VV 1004 (1,3)",1.3,0)</f>
        <v/>
      </c>
      <c r="D43" s="17">
        <f>IF(C43=0,0,MAX(15,ROUND($D$21*C43,2)))</f>
        <v/>
      </c>
    </row>
    <row r="44">
      <c r="A44" s="15" t="inlineStr">
        <is>
          <t>Pauschale Post und Telekommunikation</t>
        </is>
      </c>
      <c r="B44" s="15" t="inlineStr">
        <is>
          <t>7002</t>
        </is>
      </c>
      <c r="C44" s="16" t="n"/>
      <c r="D44" s="17">
        <f>IF(AND(B14="Ja",D41+D42+D43&gt;0),MIN(20,ROUND((D41+D42+D43)*0.2,2)),0)</f>
        <v/>
      </c>
    </row>
    <row r="45">
      <c r="A45" s="21" t="inlineStr">
        <is>
          <t>Netto</t>
        </is>
      </c>
      <c r="B45" s="21" t="n"/>
      <c r="C45" s="22" t="n"/>
      <c r="D45" s="23">
        <f>D41+D42+D43+D44</f>
        <v/>
      </c>
    </row>
    <row r="46">
      <c r="A46" s="15" t="inlineStr">
        <is>
          <t>19 % Umsatzsteuer</t>
        </is>
      </c>
      <c r="B46" s="15" t="inlineStr">
        <is>
          <t>7008</t>
        </is>
      </c>
      <c r="C46" s="16" t="n"/>
      <c r="D46" s="17">
        <f>IF(B15="Ja",ROUND(D45*0.19,2),0)</f>
        <v/>
      </c>
    </row>
    <row r="47">
      <c r="A47" s="24" t="inlineStr">
        <is>
          <t>Summe Berufung</t>
        </is>
      </c>
      <c r="B47" s="24" t="n"/>
      <c r="C47" s="25" t="n"/>
      <c r="D47" s="26">
        <f>D45+D46</f>
        <v/>
      </c>
    </row>
    <row r="49">
      <c r="A49" s="24" t="inlineStr">
        <is>
          <t>Anwaltskosten gesamt</t>
        </is>
      </c>
      <c r="B49" s="24" t="n"/>
      <c r="C49" s="25" t="n"/>
      <c r="D49" s="26">
        <f>D29+D39+D47</f>
        <v/>
      </c>
    </row>
    <row r="50">
      <c r="A50" s="18" t="inlineStr">
        <is>
          <t>Gerichtskosten (GKG)</t>
        </is>
      </c>
      <c r="B50" s="18" t="n"/>
      <c r="C50" s="19" t="n"/>
      <c r="D50" s="20" t="n"/>
    </row>
    <row r="51">
      <c r="A51" s="15" t="inlineStr">
        <is>
          <t>Gerichtsgebühr 1. Instanz</t>
        </is>
      </c>
      <c r="B51" s="15" t="inlineStr">
        <is>
          <t>1210/1211</t>
        </is>
      </c>
      <c r="C51" s="16">
        <f>IF(AND(B16="Ja",B8="Ja"),IF(B17="KV 1211 (1,0)",1,3),0)</f>
        <v/>
      </c>
      <c r="D51" s="17">
        <f>IF(C51=0,0,MAX(15,ROUND($D$22*C51,2)))</f>
        <v/>
      </c>
    </row>
    <row r="52">
      <c r="A52" s="15" t="inlineStr">
        <is>
          <t>Gerichtsgebühr Berufung</t>
        </is>
      </c>
      <c r="B52" s="15" t="inlineStr">
        <is>
          <t>1220</t>
        </is>
      </c>
      <c r="C52" s="16">
        <f>IF(AND(B16="Ja",B10="Ja"),4,0)</f>
        <v/>
      </c>
      <c r="D52" s="17">
        <f>IF(C52=0,0,MAX(15,ROUND($D$22*C52,2)))</f>
        <v/>
      </c>
    </row>
    <row r="53">
      <c r="A53" s="24" t="inlineStr">
        <is>
          <t>Summe Gerichtskosten</t>
        </is>
      </c>
      <c r="B53" s="24" t="n"/>
      <c r="C53" s="25" t="n"/>
      <c r="D53" s="26">
        <f>D51+D52</f>
        <v/>
      </c>
    </row>
    <row r="55">
      <c r="A55" s="24" t="inlineStr">
        <is>
          <t>Summe Anwalts- und Gerichtskosten</t>
        </is>
      </c>
      <c r="B55" s="24" t="n"/>
      <c r="C55" s="25" t="n"/>
      <c r="D55" s="26">
        <f>D49+D53</f>
        <v/>
      </c>
    </row>
    <row r="57">
      <c r="A57" s="27" t="inlineStr">
        <is>
          <t>Hinweis: Pauschale aus den Gebühren vor Anrechnung. Keine Erhöhung VV 1008, keine Reisekosten, keine Betragsrahmengebühren. Aufträge vor dem 01.06.2025: alte Tabelle (§ 60 RVG).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24:D25 A31:D34 A41:D43 A51:D52">
    <cfRule type="expression" priority="1" dxfId="0">
      <formula>$C24=0</formula>
    </cfRule>
  </conditionalFormatting>
  <conditionalFormatting sqref="B5">
    <cfRule type="expression" priority="2" dxfId="1">
      <formula>B5=""</formula>
    </cfRule>
  </conditionalFormatting>
  <dataValidations count="5">
    <dataValidation sqref="B6 B8:B11 B13:B16" showDropDown="0" showInputMessage="0" showErrorMessage="1" allowBlank="0" error="Bitte aus der Liste wählen." type="list">
      <formula1>"Ja,Nein"</formula1>
    </dataValidation>
    <dataValidation sqref="B7" showDropDown="0" showInputMessage="0" showErrorMessage="1" allowBlank="0" error="Bitte aus der Liste wählen." type="list">
      <formula1>Listen!$A$1:$A$21</formula1>
    </dataValidation>
    <dataValidation sqref="B12" showDropDown="0" showInputMessage="0" showErrorMessage="1" allowBlank="0" error="Bitte aus der Liste wählen." type="list">
      <formula1>Listen!$B$1:$B$4</formula1>
    </dataValidation>
    <dataValidation sqref="B17" showDropDown="0" showInputMessage="0" showErrorMessage="1" allowBlank="0" error="Bitte aus der Liste wählen." type="list">
      <formula1>Listen!$C$1:$C$2</formula1>
    </dataValidation>
    <dataValidation sqref="B5" showDropDown="0" showInputMessage="0" showErrorMessage="1" allowBlank="0" error="Gegenstandswert zwischen 0,01 € und 30 Mio. € (§ 22 Abs. 2 RVG)." type="decimal" operator="between">
      <formula1>0.01</formula1>
      <formula2>30000000</formula2>
    </dataValidation>
  </dataValidations>
  <pageMargins left="0.75" right="0.75" top="1" bottom="1" header="0.5" footer="0.5"/>
  <pageSetup paperSize="9" fitToHeight="0" fitToWidth="1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28" t="n">
        <v>0.5</v>
      </c>
      <c r="B1" t="inlineStr">
        <is>
          <t>keine</t>
        </is>
      </c>
      <c r="C1" t="inlineStr">
        <is>
          <t>KV 1210 (3,0)</t>
        </is>
      </c>
    </row>
    <row r="2">
      <c r="A2" s="28" t="n">
        <v>0.6</v>
      </c>
      <c r="B2" t="inlineStr">
        <is>
          <t>VV 1000 (1,5)</t>
        </is>
      </c>
      <c r="C2" t="inlineStr">
        <is>
          <t>KV 1211 (1,0)</t>
        </is>
      </c>
    </row>
    <row r="3">
      <c r="A3" s="28" t="n">
        <v>0.7</v>
      </c>
      <c r="B3" t="inlineStr">
        <is>
          <t>VV 1003 (1,0)</t>
        </is>
      </c>
    </row>
    <row r="4">
      <c r="A4" s="28" t="n">
        <v>0.8</v>
      </c>
      <c r="B4" t="inlineStr">
        <is>
          <t>VV 1004 (1,3)</t>
        </is>
      </c>
    </row>
    <row r="5">
      <c r="A5" s="28" t="n">
        <v>0.9</v>
      </c>
    </row>
    <row r="6">
      <c r="A6" s="28" t="n">
        <v>1</v>
      </c>
    </row>
    <row r="7">
      <c r="A7" s="28" t="n">
        <v>1.1</v>
      </c>
    </row>
    <row r="8">
      <c r="A8" s="28" t="n">
        <v>1.2</v>
      </c>
    </row>
    <row r="9">
      <c r="A9" s="28" t="n">
        <v>1.3</v>
      </c>
    </row>
    <row r="10">
      <c r="A10" s="28" t="n">
        <v>1.4</v>
      </c>
    </row>
    <row r="11">
      <c r="A11" s="28" t="n">
        <v>1.5</v>
      </c>
    </row>
    <row r="12">
      <c r="A12" s="28" t="n">
        <v>1.6</v>
      </c>
    </row>
    <row r="13">
      <c r="A13" s="28" t="n">
        <v>1.7</v>
      </c>
    </row>
    <row r="14">
      <c r="A14" s="28" t="n">
        <v>1.8</v>
      </c>
    </row>
    <row r="15">
      <c r="A15" s="28" t="n">
        <v>1.9</v>
      </c>
    </row>
    <row r="16">
      <c r="A16" s="28" t="n">
        <v>2</v>
      </c>
    </row>
    <row r="17">
      <c r="A17" s="28" t="n">
        <v>2.1</v>
      </c>
    </row>
    <row r="18">
      <c r="A18" s="28" t="n">
        <v>2.2</v>
      </c>
    </row>
    <row r="19">
      <c r="A19" s="28" t="n">
        <v>2.3</v>
      </c>
    </row>
    <row r="20">
      <c r="A20" s="28" t="n">
        <v>2.4</v>
      </c>
    </row>
    <row r="21">
      <c r="A21" s="28" t="n">
        <v>2.5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2026-09-23T09:22:15Z</dcterms:created>
  <dcterms:modified xmlns:dcterms="http://purl.org/dc/terms/" xmlns:xsi="http://www.w3.org/2001/XMLSchema-instance" xsi:type="dcterms:W3CDTF">2026-09-23T09:22:15Z</dcterms:modified>
</cp:coreProperties>
</file>